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</externalReferences>
  <calcPr calcId="124519"/>
</workbook>
</file>

<file path=xl/calcChain.xml><?xml version="1.0" encoding="utf-8"?>
<calcChain xmlns="http://schemas.openxmlformats.org/spreadsheetml/2006/main">
  <c r="U20" i="1"/>
  <c r="R20"/>
  <c r="O20"/>
  <c r="M20"/>
  <c r="I20"/>
  <c r="J20" s="1"/>
  <c r="G20"/>
  <c r="H20" s="1"/>
  <c r="E20"/>
  <c r="F20" s="1"/>
  <c r="C20"/>
  <c r="D20" s="1"/>
  <c r="B20"/>
  <c r="U19"/>
  <c r="R19"/>
  <c r="K19"/>
  <c r="M19" s="1"/>
  <c r="G19"/>
  <c r="E19"/>
  <c r="C19"/>
  <c r="B19"/>
  <c r="J19" s="1"/>
  <c r="U18"/>
  <c r="R18"/>
  <c r="O18"/>
  <c r="M18"/>
  <c r="K18"/>
  <c r="I18"/>
  <c r="H18"/>
  <c r="G18"/>
  <c r="E18"/>
  <c r="D18"/>
  <c r="C18"/>
  <c r="B18"/>
  <c r="J18" s="1"/>
  <c r="U17"/>
  <c r="R17"/>
  <c r="M17"/>
  <c r="K17"/>
  <c r="O17" s="1"/>
  <c r="I17"/>
  <c r="G17"/>
  <c r="E17"/>
  <c r="C17"/>
  <c r="B17"/>
  <c r="J17" s="1"/>
  <c r="U16"/>
  <c r="R16"/>
  <c r="O16"/>
  <c r="M16"/>
  <c r="K16"/>
  <c r="I16"/>
  <c r="H16"/>
  <c r="G16"/>
  <c r="E16"/>
  <c r="D16"/>
  <c r="C16"/>
  <c r="B16"/>
  <c r="J16" s="1"/>
  <c r="U15"/>
  <c r="R15"/>
  <c r="M15"/>
  <c r="K15"/>
  <c r="O15" s="1"/>
  <c r="J15"/>
  <c r="G15"/>
  <c r="H15" s="1"/>
  <c r="E15"/>
  <c r="F15" s="1"/>
  <c r="C15"/>
  <c r="D15" s="1"/>
  <c r="B15"/>
  <c r="U14"/>
  <c r="R14"/>
  <c r="K14"/>
  <c r="M14" s="1"/>
  <c r="I14"/>
  <c r="J14" s="1"/>
  <c r="G14"/>
  <c r="H14" s="1"/>
  <c r="E14"/>
  <c r="F14" s="1"/>
  <c r="C14"/>
  <c r="D14" s="1"/>
  <c r="B14"/>
  <c r="U13"/>
  <c r="R13"/>
  <c r="O13"/>
  <c r="M13"/>
  <c r="J13"/>
  <c r="I13"/>
  <c r="H13"/>
  <c r="G13"/>
  <c r="F13"/>
  <c r="E13"/>
  <c r="D13"/>
  <c r="C13"/>
  <c r="U12"/>
  <c r="R12"/>
  <c r="O12"/>
  <c r="M12"/>
  <c r="J12"/>
  <c r="I12"/>
  <c r="H12"/>
  <c r="G12"/>
  <c r="F12"/>
  <c r="E12"/>
  <c r="D12"/>
  <c r="C12"/>
  <c r="U11"/>
  <c r="R11"/>
  <c r="O11"/>
  <c r="K11"/>
  <c r="M11" s="1"/>
  <c r="I11"/>
  <c r="J11" s="1"/>
  <c r="G11"/>
  <c r="H11" s="1"/>
  <c r="E11"/>
  <c r="F11" s="1"/>
  <c r="C11"/>
  <c r="D11" s="1"/>
  <c r="B11"/>
  <c r="U10"/>
  <c r="R10"/>
  <c r="K10"/>
  <c r="M10" s="1"/>
  <c r="I10"/>
  <c r="J10" s="1"/>
  <c r="G10"/>
  <c r="H10" s="1"/>
  <c r="E10"/>
  <c r="F10" s="1"/>
  <c r="C10"/>
  <c r="D10" s="1"/>
  <c r="B10"/>
  <c r="U9"/>
  <c r="R9"/>
  <c r="K9"/>
  <c r="M9" s="1"/>
  <c r="I9"/>
  <c r="J9" s="1"/>
  <c r="G9"/>
  <c r="H9" s="1"/>
  <c r="E9"/>
  <c r="F9" s="1"/>
  <c r="C9"/>
  <c r="D9" s="1"/>
  <c r="B9"/>
  <c r="O10" l="1"/>
  <c r="O14"/>
  <c r="F16"/>
  <c r="D17"/>
  <c r="H17"/>
  <c r="F18"/>
  <c r="D19"/>
  <c r="H19"/>
  <c r="O19"/>
  <c r="O9"/>
  <c r="F17"/>
  <c r="F19"/>
</calcChain>
</file>

<file path=xl/sharedStrings.xml><?xml version="1.0" encoding="utf-8"?>
<sst xmlns="http://schemas.openxmlformats.org/spreadsheetml/2006/main" count="36" uniqueCount="19">
  <si>
    <t>Complejo</t>
  </si>
  <si>
    <t>Plazas</t>
  </si>
  <si>
    <t>Población</t>
  </si>
  <si>
    <t>Porcentaje sobrepoblación</t>
  </si>
  <si>
    <t>Florencio Varela</t>
  </si>
  <si>
    <t>San Martín</t>
  </si>
  <si>
    <t>Norte</t>
  </si>
  <si>
    <t>Magdalena</t>
  </si>
  <si>
    <t>Olmos</t>
  </si>
  <si>
    <t>Conurbano sur-oeste</t>
  </si>
  <si>
    <t>Sur</t>
  </si>
  <si>
    <t>Centro - Zona sur</t>
  </si>
  <si>
    <t>Este</t>
  </si>
  <si>
    <t>Centro - Zona norte</t>
  </si>
  <si>
    <t>La Plata</t>
  </si>
  <si>
    <t>Campana</t>
  </si>
  <si>
    <t>Fuente: CPM en base al cupo construido a partir del "Plan Edilicio actualizado" y  los partes de población detenida provistos por el Ministerio de Justicia.</t>
  </si>
  <si>
    <t>Nota: no se incluyen las alcaidías departamentales; no se contabilizan personas detenidas en alcaidías ni con monitoreo electrónico; la población detenida de cada año corresponde al mes de diciembre.</t>
  </si>
  <si>
    <t>Sobrepoblación en el SPB, según complejo, 2015-2022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</si>
</sst>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/>
    </xf>
    <xf numFmtId="3" fontId="0" fillId="0" borderId="4" xfId="0" applyNumberFormat="1" applyFont="1" applyFill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right" vertical="center"/>
    </xf>
    <xf numFmtId="9" fontId="0" fillId="3" borderId="4" xfId="0" applyNumberFormat="1" applyFont="1" applyFill="1" applyBorder="1" applyAlignment="1">
      <alignment horizontal="right" vertical="center"/>
    </xf>
    <xf numFmtId="0" fontId="0" fillId="0" borderId="0" xfId="0" applyFont="1"/>
    <xf numFmtId="3" fontId="0" fillId="0" borderId="0" xfId="0" applyNumberFormat="1" applyFont="1"/>
    <xf numFmtId="0" fontId="3" fillId="0" borderId="5" xfId="0" applyFont="1" applyFill="1" applyBorder="1" applyAlignment="1">
      <alignment vertical="center"/>
    </xf>
    <xf numFmtId="3" fontId="0" fillId="0" borderId="4" xfId="0" applyNumberFormat="1" applyFill="1" applyBorder="1" applyAlignment="1">
      <alignment horizontal="center" vertical="center"/>
    </xf>
    <xf numFmtId="9" fontId="0" fillId="3" borderId="4" xfId="0" applyNumberForma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0" borderId="2" xfId="0" applyFont="1" applyBorder="1"/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742950</xdr:colOff>
      <xdr:row>4</xdr:row>
      <xdr:rowOff>171450</xdr:rowOff>
    </xdr:to>
    <xdr:pic>
      <xdr:nvPicPr>
        <xdr:cNvPr id="2" name="1 Imagen" descr="Logo mecanismo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305300" cy="933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ncarcelamiento/BASES/C&#225;rceles%20y%20alcald&#237;as/Base%20poblaci&#243;n%20detenida%20SPB%20por%20mes.%20A&#241;o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AI/Encarcelamiento/BASES/C&#225;rceles%20y%20alcald&#237;as/Base%20poblaci&#243;n%20detenida%20SPB%20por%20mes.%20A&#241;o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AI/Encarcelamiento/BASES/C&#225;rceles%20y%20alcald&#237;as/Base%20poblaci&#243;n%20detenida%20SPB%20por%20mes.%20A&#241;o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ncarcelamiento/BASES/C&#225;rceles%20y%20alcald&#237;as/Base%20poblaci&#243;n%20detenida%20SPB%20por%20mes.%20A&#241;o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cupación UP"/>
      <sheetName val="Ocupación AD"/>
      <sheetName val="Totales por mes"/>
      <sheetName val="Plantilla para datos actuales"/>
    </sheetNames>
    <sheetDataSet>
      <sheetData sheetId="0" refreshError="1">
        <row r="4">
          <cell r="BR4">
            <v>2566</v>
          </cell>
        </row>
        <row r="5">
          <cell r="BP5">
            <v>943</v>
          </cell>
          <cell r="BR5">
            <v>1791</v>
          </cell>
        </row>
        <row r="6">
          <cell r="BP6">
            <v>348</v>
          </cell>
          <cell r="BQ6">
            <v>10</v>
          </cell>
          <cell r="BR6">
            <v>742</v>
          </cell>
          <cell r="BS6">
            <v>20</v>
          </cell>
        </row>
        <row r="7">
          <cell r="BP7">
            <v>380</v>
          </cell>
          <cell r="BQ7">
            <v>16</v>
          </cell>
        </row>
        <row r="8">
          <cell r="BP8">
            <v>356</v>
          </cell>
          <cell r="BQ8">
            <v>20</v>
          </cell>
          <cell r="BR8">
            <v>1085</v>
          </cell>
          <cell r="BS8">
            <v>35</v>
          </cell>
        </row>
        <row r="9">
          <cell r="BP9">
            <v>188</v>
          </cell>
          <cell r="BR9">
            <v>589</v>
          </cell>
        </row>
        <row r="10">
          <cell r="BP10">
            <v>198</v>
          </cell>
          <cell r="BR10">
            <v>236</v>
          </cell>
        </row>
        <row r="11">
          <cell r="BQ11">
            <v>185</v>
          </cell>
          <cell r="BS11">
            <v>213</v>
          </cell>
        </row>
        <row r="12">
          <cell r="BP12">
            <v>874</v>
          </cell>
          <cell r="BR12">
            <v>1531</v>
          </cell>
        </row>
        <row r="13">
          <cell r="BP13">
            <v>204</v>
          </cell>
          <cell r="BR13">
            <v>173</v>
          </cell>
        </row>
        <row r="14">
          <cell r="BP14">
            <v>156</v>
          </cell>
          <cell r="BR14">
            <v>180</v>
          </cell>
        </row>
        <row r="15">
          <cell r="BP15">
            <v>151</v>
          </cell>
          <cell r="BR15">
            <v>162</v>
          </cell>
        </row>
        <row r="16">
          <cell r="BP16">
            <v>517</v>
          </cell>
          <cell r="BR16">
            <v>957</v>
          </cell>
        </row>
        <row r="17">
          <cell r="BP17">
            <v>113</v>
          </cell>
          <cell r="BR17">
            <v>130</v>
          </cell>
        </row>
        <row r="18">
          <cell r="BP18">
            <v>937</v>
          </cell>
          <cell r="BR18">
            <v>1258</v>
          </cell>
        </row>
        <row r="19">
          <cell r="BP19">
            <v>181</v>
          </cell>
          <cell r="BR19">
            <v>188</v>
          </cell>
        </row>
        <row r="20">
          <cell r="BP20">
            <v>519</v>
          </cell>
          <cell r="BR20">
            <v>592</v>
          </cell>
        </row>
        <row r="21">
          <cell r="BP21">
            <v>253</v>
          </cell>
          <cell r="BR21">
            <v>547</v>
          </cell>
        </row>
        <row r="22">
          <cell r="BP22">
            <v>446</v>
          </cell>
        </row>
        <row r="23">
          <cell r="BP23">
            <v>118</v>
          </cell>
        </row>
        <row r="24">
          <cell r="BP24">
            <v>590</v>
          </cell>
          <cell r="BR24">
            <v>1247</v>
          </cell>
        </row>
        <row r="25">
          <cell r="BR25">
            <v>60</v>
          </cell>
          <cell r="BS25">
            <v>3</v>
          </cell>
        </row>
        <row r="26">
          <cell r="BP26">
            <v>482</v>
          </cell>
          <cell r="BR26">
            <v>1281</v>
          </cell>
        </row>
        <row r="27">
          <cell r="BP27">
            <v>644</v>
          </cell>
          <cell r="BR27">
            <v>1323</v>
          </cell>
        </row>
        <row r="28">
          <cell r="BR28">
            <v>200</v>
          </cell>
        </row>
        <row r="29">
          <cell r="BR29">
            <v>297</v>
          </cell>
        </row>
        <row r="30">
          <cell r="BP30">
            <v>98</v>
          </cell>
          <cell r="BR30">
            <v>195</v>
          </cell>
        </row>
        <row r="31">
          <cell r="BR31">
            <v>1180</v>
          </cell>
        </row>
        <row r="33">
          <cell r="BP33">
            <v>1053</v>
          </cell>
          <cell r="BR33">
            <v>1818</v>
          </cell>
        </row>
        <row r="34">
          <cell r="BP34">
            <v>287</v>
          </cell>
          <cell r="BR34">
            <v>847</v>
          </cell>
        </row>
        <row r="35">
          <cell r="BP35">
            <v>287</v>
          </cell>
          <cell r="BR35">
            <v>862</v>
          </cell>
        </row>
        <row r="36">
          <cell r="BQ36">
            <v>248</v>
          </cell>
          <cell r="BS36">
            <v>250</v>
          </cell>
        </row>
        <row r="37">
          <cell r="BP37">
            <v>312</v>
          </cell>
          <cell r="BR37">
            <v>408</v>
          </cell>
        </row>
        <row r="38">
          <cell r="BR38">
            <v>1212</v>
          </cell>
        </row>
        <row r="39">
          <cell r="BR39">
            <v>824</v>
          </cell>
        </row>
        <row r="40">
          <cell r="BP40">
            <v>420</v>
          </cell>
          <cell r="BR40">
            <v>893</v>
          </cell>
        </row>
        <row r="41">
          <cell r="BP41">
            <v>384</v>
          </cell>
          <cell r="BR41">
            <v>951</v>
          </cell>
        </row>
        <row r="42">
          <cell r="BP42">
            <v>413</v>
          </cell>
          <cell r="BR42">
            <v>682</v>
          </cell>
        </row>
        <row r="43">
          <cell r="BP43">
            <v>324</v>
          </cell>
          <cell r="BQ43">
            <v>48</v>
          </cell>
          <cell r="BR43">
            <v>757</v>
          </cell>
          <cell r="BS43">
            <v>70</v>
          </cell>
        </row>
        <row r="44">
          <cell r="BP44">
            <v>526</v>
          </cell>
          <cell r="BR44">
            <v>838</v>
          </cell>
        </row>
        <row r="45">
          <cell r="BP45">
            <v>294</v>
          </cell>
          <cell r="BR45">
            <v>886</v>
          </cell>
        </row>
        <row r="46">
          <cell r="BP46">
            <v>352</v>
          </cell>
          <cell r="BR46">
            <v>772</v>
          </cell>
        </row>
        <row r="47">
          <cell r="BP47">
            <v>290</v>
          </cell>
          <cell r="BR47">
            <v>428</v>
          </cell>
        </row>
        <row r="48">
          <cell r="BP48">
            <v>189</v>
          </cell>
          <cell r="BQ48">
            <v>52</v>
          </cell>
          <cell r="BR48">
            <v>482</v>
          </cell>
          <cell r="BS48">
            <v>46</v>
          </cell>
        </row>
        <row r="49">
          <cell r="BP49">
            <v>272</v>
          </cell>
          <cell r="BQ49">
            <v>50</v>
          </cell>
          <cell r="BR49">
            <v>575</v>
          </cell>
          <cell r="BS49">
            <v>62</v>
          </cell>
        </row>
        <row r="50">
          <cell r="BP50">
            <v>342</v>
          </cell>
          <cell r="BQ50">
            <v>48</v>
          </cell>
          <cell r="BR50">
            <v>773</v>
          </cell>
          <cell r="BS50">
            <v>68</v>
          </cell>
        </row>
        <row r="51">
          <cell r="BP51">
            <v>336</v>
          </cell>
          <cell r="BR51">
            <v>669</v>
          </cell>
        </row>
        <row r="52">
          <cell r="BP52">
            <v>303</v>
          </cell>
          <cell r="BR52">
            <v>853</v>
          </cell>
        </row>
        <row r="53">
          <cell r="BQ53">
            <v>74</v>
          </cell>
          <cell r="BS53">
            <v>107</v>
          </cell>
        </row>
        <row r="54">
          <cell r="BS54">
            <v>213</v>
          </cell>
        </row>
        <row r="55">
          <cell r="BQ55">
            <v>93</v>
          </cell>
          <cell r="BS55">
            <v>105</v>
          </cell>
        </row>
        <row r="56">
          <cell r="BP56">
            <v>60</v>
          </cell>
          <cell r="BR56">
            <v>24</v>
          </cell>
        </row>
        <row r="57">
          <cell r="BP57">
            <v>288</v>
          </cell>
          <cell r="BQ57">
            <v>64</v>
          </cell>
          <cell r="BR57">
            <v>501</v>
          </cell>
          <cell r="BS57">
            <v>113</v>
          </cell>
        </row>
        <row r="59">
          <cell r="BP59">
            <v>60</v>
          </cell>
          <cell r="BR59">
            <v>90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cupación UP"/>
      <sheetName val="Ocupación alcaidías"/>
      <sheetName val="Totales por mes"/>
      <sheetName val="Notas "/>
      <sheetName val="Cuadros sintesis"/>
    </sheetNames>
    <sheetDataSet>
      <sheetData sheetId="0">
        <row r="4">
          <cell r="DN4">
            <v>2551</v>
          </cell>
        </row>
        <row r="5">
          <cell r="DN5">
            <v>1379</v>
          </cell>
        </row>
        <row r="6">
          <cell r="DN6">
            <v>706</v>
          </cell>
          <cell r="DO6">
            <v>25</v>
          </cell>
        </row>
        <row r="7">
          <cell r="DN7">
            <v>635</v>
          </cell>
          <cell r="DO7">
            <v>25</v>
          </cell>
        </row>
        <row r="8">
          <cell r="DN8">
            <v>840</v>
          </cell>
          <cell r="DO8">
            <v>39</v>
          </cell>
        </row>
        <row r="9">
          <cell r="DN9">
            <v>405</v>
          </cell>
        </row>
        <row r="10">
          <cell r="DN10">
            <v>178</v>
          </cell>
        </row>
        <row r="11">
          <cell r="DO11">
            <v>237</v>
          </cell>
        </row>
        <row r="12">
          <cell r="DN12">
            <v>1433</v>
          </cell>
        </row>
        <row r="13">
          <cell r="DN13">
            <v>136</v>
          </cell>
        </row>
        <row r="14">
          <cell r="DN14">
            <v>143</v>
          </cell>
        </row>
        <row r="15">
          <cell r="DN15">
            <v>146</v>
          </cell>
        </row>
        <row r="16">
          <cell r="DN16">
            <v>831</v>
          </cell>
        </row>
        <row r="17">
          <cell r="DN17">
            <v>92</v>
          </cell>
        </row>
        <row r="18">
          <cell r="DN18">
            <v>1116</v>
          </cell>
        </row>
        <row r="19">
          <cell r="DN19">
            <v>167</v>
          </cell>
        </row>
        <row r="20">
          <cell r="DN20">
            <v>510</v>
          </cell>
        </row>
        <row r="21">
          <cell r="DN21">
            <v>398</v>
          </cell>
        </row>
        <row r="22">
          <cell r="DN22">
            <v>669</v>
          </cell>
        </row>
        <row r="23">
          <cell r="DN23">
            <v>109</v>
          </cell>
        </row>
        <row r="24">
          <cell r="DN24">
            <v>975</v>
          </cell>
        </row>
        <row r="25">
          <cell r="DN25">
            <v>36</v>
          </cell>
        </row>
        <row r="26">
          <cell r="DN26">
            <v>1153</v>
          </cell>
        </row>
        <row r="27">
          <cell r="DN27">
            <v>1214</v>
          </cell>
        </row>
        <row r="28">
          <cell r="DN28">
            <v>200</v>
          </cell>
        </row>
        <row r="29">
          <cell r="DN29">
            <v>202</v>
          </cell>
        </row>
        <row r="30">
          <cell r="DN30">
            <v>166</v>
          </cell>
        </row>
        <row r="31">
          <cell r="DN31">
            <v>1095</v>
          </cell>
        </row>
        <row r="32">
          <cell r="DN32">
            <v>1545</v>
          </cell>
        </row>
        <row r="33">
          <cell r="DN33">
            <v>834</v>
          </cell>
        </row>
        <row r="34">
          <cell r="DN34">
            <v>725</v>
          </cell>
        </row>
        <row r="35">
          <cell r="DO35">
            <v>215</v>
          </cell>
        </row>
        <row r="36">
          <cell r="DN36">
            <v>332</v>
          </cell>
        </row>
        <row r="37">
          <cell r="DN37">
            <v>1160</v>
          </cell>
        </row>
        <row r="38">
          <cell r="DN38">
            <v>774</v>
          </cell>
        </row>
        <row r="39">
          <cell r="DN39">
            <v>672</v>
          </cell>
        </row>
        <row r="40">
          <cell r="DN40">
            <v>685</v>
          </cell>
        </row>
        <row r="41">
          <cell r="DN41">
            <v>784</v>
          </cell>
        </row>
        <row r="42">
          <cell r="DN42">
            <v>494</v>
          </cell>
          <cell r="DO42">
            <v>77</v>
          </cell>
        </row>
        <row r="43">
          <cell r="DN43">
            <v>780</v>
          </cell>
        </row>
        <row r="44">
          <cell r="DN44">
            <v>804</v>
          </cell>
        </row>
        <row r="45">
          <cell r="DN45">
            <v>654</v>
          </cell>
        </row>
        <row r="46">
          <cell r="DN46">
            <v>424</v>
          </cell>
        </row>
        <row r="47">
          <cell r="DN47">
            <v>654</v>
          </cell>
          <cell r="DO47">
            <v>29</v>
          </cell>
        </row>
        <row r="48">
          <cell r="DN48">
            <v>363</v>
          </cell>
          <cell r="DO48">
            <v>25</v>
          </cell>
        </row>
        <row r="49">
          <cell r="DN49">
            <v>432</v>
          </cell>
          <cell r="DO49">
            <v>30</v>
          </cell>
        </row>
        <row r="50">
          <cell r="DN50">
            <v>422</v>
          </cell>
        </row>
        <row r="51">
          <cell r="DN51">
            <v>705</v>
          </cell>
        </row>
        <row r="52">
          <cell r="DO52">
            <v>89</v>
          </cell>
        </row>
        <row r="53">
          <cell r="DO53">
            <v>203</v>
          </cell>
        </row>
        <row r="54">
          <cell r="DO54">
            <v>81</v>
          </cell>
        </row>
        <row r="55">
          <cell r="DN55">
            <v>42</v>
          </cell>
        </row>
        <row r="56">
          <cell r="DN56">
            <v>481</v>
          </cell>
          <cell r="DO56">
            <v>73</v>
          </cell>
        </row>
        <row r="58">
          <cell r="DN58">
            <v>24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cupación UP"/>
      <sheetName val="Ocupación AD"/>
      <sheetName val="Totales por mes"/>
      <sheetName val="Notas"/>
    </sheetNames>
    <sheetDataSet>
      <sheetData sheetId="0">
        <row r="4">
          <cell r="BR4">
            <v>2394</v>
          </cell>
        </row>
        <row r="5">
          <cell r="BR5">
            <v>1438</v>
          </cell>
        </row>
        <row r="6">
          <cell r="BR6">
            <v>739</v>
          </cell>
          <cell r="BS6">
            <v>23</v>
          </cell>
        </row>
        <row r="7">
          <cell r="BR7">
            <v>645</v>
          </cell>
          <cell r="BS7">
            <v>21</v>
          </cell>
        </row>
        <row r="8">
          <cell r="BR8">
            <v>834</v>
          </cell>
          <cell r="BS8">
            <v>35</v>
          </cell>
        </row>
        <row r="9">
          <cell r="BR9">
            <v>409</v>
          </cell>
        </row>
        <row r="10">
          <cell r="BR10">
            <v>207</v>
          </cell>
        </row>
        <row r="11">
          <cell r="BS11">
            <v>212</v>
          </cell>
        </row>
        <row r="12">
          <cell r="BR12">
            <v>1474</v>
          </cell>
        </row>
        <row r="13">
          <cell r="BR13">
            <v>151</v>
          </cell>
        </row>
        <row r="14">
          <cell r="BR14">
            <v>157</v>
          </cell>
        </row>
        <row r="15">
          <cell r="BR15">
            <v>151</v>
          </cell>
        </row>
        <row r="16">
          <cell r="BR16">
            <v>875</v>
          </cell>
        </row>
        <row r="17">
          <cell r="BR17">
            <v>95</v>
          </cell>
        </row>
        <row r="18">
          <cell r="BR18">
            <v>1151</v>
          </cell>
        </row>
        <row r="19">
          <cell r="BR19">
            <v>161</v>
          </cell>
        </row>
        <row r="20">
          <cell r="BR20">
            <v>496</v>
          </cell>
        </row>
        <row r="21">
          <cell r="BR21">
            <v>506</v>
          </cell>
        </row>
        <row r="22">
          <cell r="BR22">
            <v>674</v>
          </cell>
        </row>
        <row r="23">
          <cell r="BR23">
            <v>103</v>
          </cell>
        </row>
        <row r="24">
          <cell r="BR24">
            <v>1097</v>
          </cell>
        </row>
        <row r="25">
          <cell r="BR25">
            <v>45</v>
          </cell>
        </row>
        <row r="26">
          <cell r="BR26">
            <v>1192</v>
          </cell>
        </row>
        <row r="27">
          <cell r="BR27">
            <v>1302</v>
          </cell>
        </row>
        <row r="28">
          <cell r="BR28">
            <v>187</v>
          </cell>
        </row>
        <row r="29">
          <cell r="BR29">
            <v>250</v>
          </cell>
        </row>
        <row r="30">
          <cell r="BR30">
            <v>170</v>
          </cell>
        </row>
        <row r="31">
          <cell r="BR31">
            <v>1157</v>
          </cell>
        </row>
        <row r="32">
          <cell r="BR32">
            <v>1460</v>
          </cell>
        </row>
        <row r="33">
          <cell r="BR33">
            <v>904</v>
          </cell>
        </row>
        <row r="34">
          <cell r="BR34">
            <v>879</v>
          </cell>
        </row>
        <row r="35">
          <cell r="BS35">
            <v>250</v>
          </cell>
        </row>
        <row r="36">
          <cell r="BR36">
            <v>357</v>
          </cell>
        </row>
        <row r="37">
          <cell r="BR37">
            <v>1172</v>
          </cell>
        </row>
        <row r="38">
          <cell r="BR38">
            <v>715</v>
          </cell>
        </row>
        <row r="39">
          <cell r="BR39">
            <v>670</v>
          </cell>
        </row>
        <row r="40">
          <cell r="BR40">
            <v>620</v>
          </cell>
        </row>
        <row r="41">
          <cell r="BR41">
            <v>767</v>
          </cell>
        </row>
        <row r="42">
          <cell r="BR42">
            <v>651</v>
          </cell>
          <cell r="BS42">
            <v>66</v>
          </cell>
        </row>
        <row r="43">
          <cell r="BR43">
            <v>752</v>
          </cell>
        </row>
        <row r="44">
          <cell r="BR44">
            <v>852</v>
          </cell>
        </row>
        <row r="45">
          <cell r="BR45">
            <v>591</v>
          </cell>
        </row>
        <row r="46">
          <cell r="BR46">
            <v>490</v>
          </cell>
        </row>
        <row r="47">
          <cell r="BR47">
            <v>553</v>
          </cell>
          <cell r="BS47">
            <v>31</v>
          </cell>
        </row>
        <row r="48">
          <cell r="BR48">
            <v>507</v>
          </cell>
          <cell r="BS48">
            <v>0</v>
          </cell>
        </row>
        <row r="49">
          <cell r="BR49">
            <v>553</v>
          </cell>
          <cell r="BS49">
            <v>67</v>
          </cell>
        </row>
        <row r="50">
          <cell r="BR50">
            <v>525</v>
          </cell>
        </row>
        <row r="51">
          <cell r="BR51">
            <v>753</v>
          </cell>
        </row>
        <row r="52">
          <cell r="BS52">
            <v>93</v>
          </cell>
        </row>
        <row r="53">
          <cell r="BS53">
            <v>218</v>
          </cell>
        </row>
        <row r="54">
          <cell r="BS54">
            <v>97</v>
          </cell>
        </row>
        <row r="55">
          <cell r="BR55">
            <v>54</v>
          </cell>
        </row>
        <row r="56">
          <cell r="BR56">
            <v>505</v>
          </cell>
          <cell r="BS56">
            <v>98</v>
          </cell>
        </row>
        <row r="58">
          <cell r="BR58">
            <v>97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Ocupación UP"/>
      <sheetName val="Ocupación AD"/>
      <sheetName val="Totales por mes"/>
      <sheetName val="Base población detenida SPB por"/>
    </sheetNames>
    <sheetDataSet>
      <sheetData sheetId="0" refreshError="1">
        <row r="4">
          <cell r="BR4">
            <v>2615</v>
          </cell>
        </row>
        <row r="5">
          <cell r="BR5">
            <v>1935</v>
          </cell>
        </row>
        <row r="6">
          <cell r="BR6">
            <v>753</v>
          </cell>
          <cell r="BS6">
            <v>25</v>
          </cell>
        </row>
        <row r="8">
          <cell r="BR8">
            <v>1240</v>
          </cell>
          <cell r="BS8">
            <v>42</v>
          </cell>
        </row>
        <row r="9">
          <cell r="BR9">
            <v>833</v>
          </cell>
        </row>
        <row r="10">
          <cell r="BR10">
            <v>247</v>
          </cell>
        </row>
        <row r="14">
          <cell r="BR14">
            <v>204</v>
          </cell>
        </row>
        <row r="16">
          <cell r="BR16">
            <v>1084</v>
          </cell>
          <cell r="BS16">
            <v>18</v>
          </cell>
        </row>
        <row r="17">
          <cell r="BR17">
            <v>130</v>
          </cell>
        </row>
        <row r="18">
          <cell r="BR18">
            <v>1296</v>
          </cell>
        </row>
        <row r="19">
          <cell r="BR19">
            <v>170</v>
          </cell>
        </row>
        <row r="20">
          <cell r="BR20">
            <v>780</v>
          </cell>
        </row>
        <row r="24">
          <cell r="BR24">
            <v>1470</v>
          </cell>
        </row>
        <row r="25">
          <cell r="BR25">
            <v>61</v>
          </cell>
          <cell r="BS25">
            <v>4</v>
          </cell>
        </row>
        <row r="26">
          <cell r="BR26">
            <v>1469</v>
          </cell>
        </row>
        <row r="27">
          <cell r="BR27">
            <v>1455</v>
          </cell>
        </row>
        <row r="28">
          <cell r="BR28">
            <v>225</v>
          </cell>
        </row>
        <row r="29">
          <cell r="BR29">
            <v>275</v>
          </cell>
        </row>
        <row r="30">
          <cell r="BR30">
            <v>188</v>
          </cell>
        </row>
        <row r="31">
          <cell r="BR31">
            <v>1266</v>
          </cell>
        </row>
        <row r="33">
          <cell r="BR33">
            <v>1915</v>
          </cell>
        </row>
        <row r="34">
          <cell r="BR34">
            <v>1007</v>
          </cell>
        </row>
        <row r="35">
          <cell r="BR35">
            <v>998</v>
          </cell>
        </row>
        <row r="38">
          <cell r="BR38">
            <v>1346</v>
          </cell>
        </row>
        <row r="39">
          <cell r="BR39">
            <v>762</v>
          </cell>
        </row>
        <row r="40">
          <cell r="BR40">
            <v>889</v>
          </cell>
        </row>
        <row r="41">
          <cell r="BR41">
            <v>862</v>
          </cell>
        </row>
        <row r="42">
          <cell r="BR42">
            <v>685</v>
          </cell>
        </row>
        <row r="43">
          <cell r="BR43">
            <v>832</v>
          </cell>
          <cell r="BS43">
            <v>92</v>
          </cell>
        </row>
        <row r="44">
          <cell r="BR44">
            <v>831</v>
          </cell>
        </row>
        <row r="45">
          <cell r="BR45">
            <v>1182</v>
          </cell>
        </row>
        <row r="46">
          <cell r="BR46">
            <v>822</v>
          </cell>
        </row>
        <row r="47">
          <cell r="BR47">
            <v>507</v>
          </cell>
        </row>
        <row r="49">
          <cell r="BR49">
            <v>828</v>
          </cell>
          <cell r="BS49">
            <v>93</v>
          </cell>
        </row>
        <row r="50">
          <cell r="BR50">
            <v>690</v>
          </cell>
          <cell r="BS50">
            <v>93</v>
          </cell>
        </row>
        <row r="51">
          <cell r="BR51">
            <v>982</v>
          </cell>
        </row>
        <row r="52">
          <cell r="BR52">
            <v>1034</v>
          </cell>
        </row>
        <row r="53">
          <cell r="BS53">
            <v>106</v>
          </cell>
        </row>
        <row r="54">
          <cell r="BS54">
            <v>246</v>
          </cell>
        </row>
        <row r="55">
          <cell r="BS55">
            <v>133</v>
          </cell>
        </row>
        <row r="56">
          <cell r="BR56">
            <v>51</v>
          </cell>
        </row>
        <row r="57">
          <cell r="BR57">
            <v>498</v>
          </cell>
          <cell r="BS57">
            <v>117</v>
          </cell>
        </row>
        <row r="58">
          <cell r="BR58">
            <v>97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U22"/>
  <sheetViews>
    <sheetView tabSelected="1" topLeftCell="F1" workbookViewId="0">
      <selection activeCell="H12" sqref="H12"/>
    </sheetView>
  </sheetViews>
  <sheetFormatPr baseColWidth="10" defaultRowHeight="15"/>
  <cols>
    <col min="1" max="1" width="19.140625" customWidth="1"/>
  </cols>
  <sheetData>
    <row r="6" spans="1:21" ht="15.75">
      <c r="A6" s="14" t="s">
        <v>18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>
      <c r="A7" s="18"/>
      <c r="B7" s="19"/>
      <c r="C7" s="16">
        <v>2015</v>
      </c>
      <c r="D7" s="17"/>
      <c r="E7" s="16">
        <v>2016</v>
      </c>
      <c r="F7" s="20"/>
      <c r="G7" s="16">
        <v>2017</v>
      </c>
      <c r="H7" s="17"/>
      <c r="I7" s="21">
        <v>2018</v>
      </c>
      <c r="J7" s="17"/>
      <c r="K7" s="16">
        <v>2019</v>
      </c>
      <c r="L7" s="21"/>
      <c r="M7" s="17"/>
      <c r="N7" s="16">
        <v>2020</v>
      </c>
      <c r="O7" s="17"/>
      <c r="P7" s="13">
        <v>2021</v>
      </c>
      <c r="Q7" s="13"/>
      <c r="R7" s="13"/>
      <c r="S7" s="13">
        <v>2022</v>
      </c>
      <c r="T7" s="13"/>
      <c r="U7" s="13"/>
    </row>
    <row r="8" spans="1:21" ht="45">
      <c r="A8" s="1" t="s">
        <v>0</v>
      </c>
      <c r="B8" s="1" t="s">
        <v>1</v>
      </c>
      <c r="C8" s="1" t="s">
        <v>2</v>
      </c>
      <c r="D8" s="2" t="s">
        <v>3</v>
      </c>
      <c r="E8" s="1" t="s">
        <v>2</v>
      </c>
      <c r="F8" s="2" t="s">
        <v>3</v>
      </c>
      <c r="G8" s="1" t="s">
        <v>2</v>
      </c>
      <c r="H8" s="2" t="s">
        <v>3</v>
      </c>
      <c r="I8" s="1" t="s">
        <v>2</v>
      </c>
      <c r="J8" s="2" t="s">
        <v>3</v>
      </c>
      <c r="K8" s="1" t="s">
        <v>1</v>
      </c>
      <c r="L8" s="1" t="s">
        <v>2</v>
      </c>
      <c r="M8" s="2" t="s">
        <v>3</v>
      </c>
      <c r="N8" s="1" t="s">
        <v>2</v>
      </c>
      <c r="O8" s="2" t="s">
        <v>3</v>
      </c>
      <c r="P8" s="1" t="s">
        <v>1</v>
      </c>
      <c r="Q8" s="1" t="s">
        <v>2</v>
      </c>
      <c r="R8" s="2" t="s">
        <v>3</v>
      </c>
      <c r="S8" s="1" t="s">
        <v>1</v>
      </c>
      <c r="T8" s="1" t="s">
        <v>2</v>
      </c>
      <c r="U8" s="2" t="s">
        <v>3</v>
      </c>
    </row>
    <row r="9" spans="1:21">
      <c r="A9" s="3" t="s">
        <v>4</v>
      </c>
      <c r="B9" s="4">
        <f>+'[1]Ocupación UP'!$BP$26+'[1]Ocupación UP'!$BP$27+'[1]Ocupación UP'!$BP$34+'[1]Ocupación UP'!$BP$35+'[1]Ocupación UP'!$BP$45+'[1]Ocupación UP'!$BP$57+'[1]Ocupación UP'!$BQ$57</f>
        <v>2346</v>
      </c>
      <c r="C9" s="5">
        <f>+'[2]Ocupación UP'!$DN$26+'[2]Ocupación UP'!$DN$27+'[2]Ocupación UP'!$DN$33+'[2]Ocupación UP'!$DN$34+'[2]Ocupación UP'!$DN$44+'[2]Ocupación UP'!$DN$56+'[2]Ocupación UP'!$DO$56</f>
        <v>5284</v>
      </c>
      <c r="D9" s="6">
        <f t="shared" ref="D9:D20" si="0">+(C9-B9)/B9</f>
        <v>1.2523444160272805</v>
      </c>
      <c r="E9" s="5">
        <f>+'[3]Ocupación UP'!$BR$26+'[3]Ocupación UP'!$BR$27+'[3]Ocupación UP'!$BR$33+'[3]Ocupación UP'!$BR$34+'[3]Ocupación UP'!$BR$44+'[3]Ocupación UP'!$BR$56+'[3]Ocupación UP'!$BS$56</f>
        <v>5732</v>
      </c>
      <c r="F9" s="6">
        <f t="shared" ref="F9:F20" si="1">+(E9-B9)/B9</f>
        <v>1.4433077578857629</v>
      </c>
      <c r="G9" s="5">
        <f>+'[1]Ocupación UP'!$BR$26+'[1]Ocupación UP'!$BR$27+'[1]Ocupación UP'!$BR$34+'[1]Ocupación UP'!$BR$35+'[1]Ocupación UP'!$BR$45+'[1]Ocupación UP'!$BR$57+'[1]Ocupación UP'!$BS$57</f>
        <v>5813</v>
      </c>
      <c r="H9" s="6">
        <f t="shared" ref="H9:H20" si="2">+(G9-B9)/B9</f>
        <v>1.4778346121057118</v>
      </c>
      <c r="I9" s="5">
        <f>+'[4]Ocupación UP'!$BR$26+'[4]Ocupación UP'!$BR$27+'[4]Ocupación UP'!$BR$34+'[4]Ocupación UP'!$BR$35+'[4]Ocupación UP'!$BR$45+'[4]Ocupación UP'!$BR$57+'[4]Ocupación UP'!$BS$57</f>
        <v>6726</v>
      </c>
      <c r="J9" s="6">
        <f t="shared" ref="J9:J20" si="3">+(I9-B9)/B9</f>
        <v>1.867007672634271</v>
      </c>
      <c r="K9" s="4">
        <f>+'[1]Ocupación UP'!$BP$26+'[1]Ocupación UP'!$BP$27+'[1]Ocupación UP'!$BP$34+'[1]Ocupación UP'!$BP$35+'[1]Ocupación UP'!$BP$45+'[1]Ocupación UP'!$BP$57+'[1]Ocupación UP'!$BQ$57</f>
        <v>2346</v>
      </c>
      <c r="L9" s="4">
        <v>7061</v>
      </c>
      <c r="M9" s="6">
        <f t="shared" ref="M9:M20" si="4">+(L9-K9)/K9</f>
        <v>2.0098039215686274</v>
      </c>
      <c r="N9" s="4">
        <v>6783</v>
      </c>
      <c r="O9" s="6">
        <f>+(N9-K9)/K9</f>
        <v>1.8913043478260869</v>
      </c>
      <c r="P9" s="10">
        <v>2534</v>
      </c>
      <c r="Q9" s="10">
        <v>7314</v>
      </c>
      <c r="R9" s="11">
        <f t="shared" ref="R9:R12" si="5">+(Q9-P9)/P9</f>
        <v>1.8863456985003946</v>
      </c>
      <c r="S9" s="10">
        <v>2792</v>
      </c>
      <c r="T9" s="10">
        <v>7724</v>
      </c>
      <c r="U9" s="11">
        <f t="shared" ref="U9:U20" si="6">+(T9-S9)/S9</f>
        <v>1.7664756446991403</v>
      </c>
    </row>
    <row r="10" spans="1:21">
      <c r="A10" s="3" t="s">
        <v>5</v>
      </c>
      <c r="B10" s="4">
        <f>+'[1]Ocupación UP'!$BP$49+'[1]Ocupación UP'!$BP$50+'[1]Ocupación UP'!$BP$51+'[1]Ocupación UP'!$BQ$49+'[1]Ocupación UP'!$BQ$50+'[1]Ocupación UP'!$BP$56</f>
        <v>1108</v>
      </c>
      <c r="C10" s="5">
        <f>+'[2]Ocupación UP'!$DN$48+'[2]Ocupación UP'!$DO$48+'[2]Ocupación UP'!$DN$49+'[2]Ocupación UP'!$DO$49+'[2]Ocupación UP'!$DN$50+'[2]Ocupación UP'!$DN$55</f>
        <v>1314</v>
      </c>
      <c r="D10" s="6">
        <f t="shared" si="0"/>
        <v>0.18592057761732853</v>
      </c>
      <c r="E10" s="5">
        <f>+'[3]Ocupación UP'!$BR$48+'[3]Ocupación UP'!$BS$48+'[3]Ocupación UP'!$BR$49+'[3]Ocupación UP'!$BS$49+'[3]Ocupación UP'!$BR$50+'[3]Ocupación UP'!$BR$55</f>
        <v>1706</v>
      </c>
      <c r="F10" s="6">
        <f t="shared" si="1"/>
        <v>0.53971119133574008</v>
      </c>
      <c r="G10" s="5">
        <f>+'[1]Ocupación UP'!$BR$49+'[1]Ocupación UP'!$BS$49+'[1]Ocupación UP'!$BR$50+'[1]Ocupación UP'!$BS$50+'[1]Ocupación UP'!$BR$51+'[1]Ocupación UP'!$BR$56</f>
        <v>2171</v>
      </c>
      <c r="H10" s="6">
        <f t="shared" si="2"/>
        <v>0.95938628158844763</v>
      </c>
      <c r="I10" s="5">
        <f>+'[4]Ocupación UP'!$BR$49+'[4]Ocupación UP'!$BR$50+'[4]Ocupación UP'!$BR$51+'[4]Ocupación UP'!$BS$49+'[4]Ocupación UP'!$BS$50+'[4]Ocupación UP'!$BR$56</f>
        <v>2737</v>
      </c>
      <c r="J10" s="6">
        <f t="shared" si="3"/>
        <v>1.470216606498195</v>
      </c>
      <c r="K10" s="4">
        <f>+'[1]Ocupación UP'!$BP$49+'[1]Ocupación UP'!$BP$50+'[1]Ocupación UP'!$BP$51+'[1]Ocupación UP'!$BQ$49+'[1]Ocupación UP'!$BQ$50+'[1]Ocupación UP'!$BP$56</f>
        <v>1108</v>
      </c>
      <c r="L10" s="4">
        <v>2942</v>
      </c>
      <c r="M10" s="6">
        <f t="shared" si="4"/>
        <v>1.6552346570397112</v>
      </c>
      <c r="N10" s="4">
        <v>2828</v>
      </c>
      <c r="O10" s="6">
        <f t="shared" ref="O10:O20" si="7">+(N10-K10)/K10</f>
        <v>1.552346570397112</v>
      </c>
      <c r="P10" s="10">
        <v>1150</v>
      </c>
      <c r="Q10" s="10">
        <v>3074</v>
      </c>
      <c r="R10" s="11">
        <f t="shared" si="5"/>
        <v>1.6730434782608696</v>
      </c>
      <c r="S10" s="10">
        <v>1172</v>
      </c>
      <c r="T10" s="10">
        <v>2598</v>
      </c>
      <c r="U10" s="11">
        <f t="shared" si="6"/>
        <v>1.2167235494880546</v>
      </c>
    </row>
    <row r="11" spans="1:21">
      <c r="A11" s="3" t="s">
        <v>6</v>
      </c>
      <c r="B11" s="4">
        <f>+'[1]Ocupación UP'!$BP$6+'[1]Ocupación UP'!$BQ$6+'[1]Ocupación UP'!$BP$8+'[1]Ocupación UP'!$BQ$8+'[1]Ocupación UP'!$BP$14+'[1]Ocupación UP'!$BP$16+'[1]Ocupación UP'!$BP$19+'[1]Ocupación UP'!$BP$52</f>
        <v>1891</v>
      </c>
      <c r="C11" s="5">
        <f>+'[2]Ocupación UP'!$DN$6+'[2]Ocupación UP'!$DO$6+'[2]Ocupación UP'!$DN$8+'[2]Ocupación UP'!$DO$8+'[2]Ocupación UP'!$DN$14+'[2]Ocupación UP'!$DN$16+'[2]Ocupación UP'!$DN$19+'[2]Ocupación UP'!$DN$51</f>
        <v>3456</v>
      </c>
      <c r="D11" s="6">
        <f t="shared" si="0"/>
        <v>0.82760444209413009</v>
      </c>
      <c r="E11" s="5">
        <f>+'[3]Ocupación UP'!$BR$6+'[3]Ocupación UP'!$BS$6+'[3]Ocupación UP'!$BR$8+'[3]Ocupación UP'!$BS$8+'[3]Ocupación UP'!$BR$14+'[3]Ocupación UP'!$BR$16+'[3]Ocupación UP'!$BR$19+'[3]Ocupación UP'!$BR$51</f>
        <v>3577</v>
      </c>
      <c r="F11" s="6">
        <f t="shared" si="1"/>
        <v>0.89159175039661553</v>
      </c>
      <c r="G11" s="5">
        <f>+'[1]Ocupación UP'!$BR$6+'[1]Ocupación UP'!$BR$8+'[1]Ocupación UP'!$BR$14+'[1]Ocupación UP'!$BR$16+'[1]Ocupación UP'!$BR$19+'[1]Ocupación UP'!$BR$52+'[1]Ocupación UP'!$BS$6+'[1]Ocupación UP'!$BS$8</f>
        <v>4060</v>
      </c>
      <c r="H11" s="6">
        <f t="shared" si="2"/>
        <v>1.1470121628767849</v>
      </c>
      <c r="I11" s="5">
        <f>+'[4]Ocupación UP'!$BR$6+'[4]Ocupación UP'!$BS$6+'[4]Ocupación UP'!$BR$8+'[4]Ocupación UP'!$BS$8+'[4]Ocupación UP'!$BR$14+'[4]Ocupación UP'!$BR$16+'[4]Ocupación UP'!$BS$16+'[4]Ocupación UP'!$BR$19+'[4]Ocupación UP'!$BR$52</f>
        <v>4570</v>
      </c>
      <c r="J11" s="6">
        <f t="shared" si="3"/>
        <v>1.4167107350608144</v>
      </c>
      <c r="K11" s="4">
        <f>+'[1]Ocupación UP'!$BP$6+'[1]Ocupación UP'!$BQ$6+'[1]Ocupación UP'!$BP$8+'[1]Ocupación UP'!$BQ$8+'[1]Ocupación UP'!$BP$14+'[1]Ocupación UP'!$BP$16+'[1]Ocupación UP'!$BP$19+'[1]Ocupación UP'!$BP$52</f>
        <v>1891</v>
      </c>
      <c r="L11" s="4">
        <v>4932</v>
      </c>
      <c r="M11" s="6">
        <f t="shared" si="4"/>
        <v>1.6081438392384981</v>
      </c>
      <c r="N11" s="4">
        <v>4148</v>
      </c>
      <c r="O11" s="6">
        <f t="shared" si="7"/>
        <v>1.1935483870967742</v>
      </c>
      <c r="P11" s="10">
        <v>1891</v>
      </c>
      <c r="Q11" s="10">
        <v>4611</v>
      </c>
      <c r="R11" s="11">
        <f t="shared" si="5"/>
        <v>1.4383923849814912</v>
      </c>
      <c r="S11" s="10">
        <v>1891</v>
      </c>
      <c r="T11" s="10">
        <v>4098</v>
      </c>
      <c r="U11" s="11">
        <f t="shared" si="6"/>
        <v>1.1671073506081437</v>
      </c>
    </row>
    <row r="12" spans="1:21">
      <c r="A12" s="3" t="s">
        <v>7</v>
      </c>
      <c r="B12" s="5">
        <v>1498</v>
      </c>
      <c r="C12" s="5">
        <f>+'[2]Ocupación UP'!$DN$31+'[2]Ocupación UP'!$DN$37+'[2]Ocupación UP'!$DN$38+'[2]Ocupación UP'!$DO$53</f>
        <v>3232</v>
      </c>
      <c r="D12" s="6">
        <f t="shared" si="0"/>
        <v>1.1575433911882509</v>
      </c>
      <c r="E12" s="5">
        <f>+'[3]Ocupación UP'!$BR$31+'[3]Ocupación UP'!$BR$37+'[3]Ocupación UP'!$BR$38+'[3]Ocupación UP'!$BS$53</f>
        <v>3262</v>
      </c>
      <c r="F12" s="6">
        <f t="shared" si="1"/>
        <v>1.1775700934579438</v>
      </c>
      <c r="G12" s="5">
        <f>+'[1]Ocupación UP'!$BR$31+'[1]Ocupación UP'!$BR$38+'[1]Ocupación UP'!$BR$39+'[1]Ocupación UP'!$BS$54</f>
        <v>3429</v>
      </c>
      <c r="H12" s="6">
        <f t="shared" si="2"/>
        <v>1.2890520694259011</v>
      </c>
      <c r="I12" s="5">
        <f>+'[4]Ocupación UP'!$BR$31+'[4]Ocupación UP'!$BR$38+'[4]Ocupación UP'!$BR$39+'[4]Ocupación UP'!$BS$54</f>
        <v>3620</v>
      </c>
      <c r="J12" s="6">
        <f t="shared" si="3"/>
        <v>1.4165554072096129</v>
      </c>
      <c r="K12" s="5">
        <v>1498</v>
      </c>
      <c r="L12" s="4">
        <v>3589</v>
      </c>
      <c r="M12" s="6">
        <f t="shared" si="4"/>
        <v>1.3958611481975969</v>
      </c>
      <c r="N12" s="4">
        <v>3749</v>
      </c>
      <c r="O12" s="6">
        <f t="shared" si="7"/>
        <v>1.5026702269692924</v>
      </c>
      <c r="P12" s="12">
        <v>1630</v>
      </c>
      <c r="Q12" s="10">
        <v>3805</v>
      </c>
      <c r="R12" s="11">
        <f t="shared" si="5"/>
        <v>1.334355828220859</v>
      </c>
      <c r="S12" s="10">
        <v>1654</v>
      </c>
      <c r="T12" s="10">
        <v>4228</v>
      </c>
      <c r="U12" s="11">
        <f t="shared" si="6"/>
        <v>1.5562273276904475</v>
      </c>
    </row>
    <row r="13" spans="1:21">
      <c r="A13" s="3" t="s">
        <v>8</v>
      </c>
      <c r="B13" s="5">
        <v>1442</v>
      </c>
      <c r="C13" s="5">
        <f>+'[2]Ocupación UP'!$DN$4+'[2]Ocupación UP'!$DN$25+'[2]Ocupación UP'!$DN$28+'[2]Ocupación UP'!$DN$29</f>
        <v>2989</v>
      </c>
      <c r="D13" s="6">
        <f t="shared" si="0"/>
        <v>1.0728155339805825</v>
      </c>
      <c r="E13" s="5">
        <f>+'[3]Ocupación UP'!$BR$4+'[3]Ocupación UP'!$BR$25+'[3]Ocupación UP'!$BR$28+'[3]Ocupación UP'!$BR$29</f>
        <v>2876</v>
      </c>
      <c r="F13" s="6">
        <f t="shared" si="1"/>
        <v>0.99445214979195562</v>
      </c>
      <c r="G13" s="5">
        <f>+'[1]Ocupación UP'!$BR$4+'[1]Ocupación UP'!$BR$25+'[1]Ocupación UP'!$BR$28+'[1]Ocupación UP'!$BR$29+'[1]Ocupación UP'!$BS$25</f>
        <v>3126</v>
      </c>
      <c r="H13" s="6">
        <f t="shared" si="2"/>
        <v>1.1678224687933425</v>
      </c>
      <c r="I13" s="5">
        <f>+'[4]Ocupación UP'!$BR$4+'[4]Ocupación UP'!$BR$25+'[4]Ocupación UP'!$BS$25+'[4]Ocupación UP'!$BR$28+'[4]Ocupación UP'!$BR$29</f>
        <v>3180</v>
      </c>
      <c r="J13" s="6">
        <f t="shared" si="3"/>
        <v>1.2052704576976421</v>
      </c>
      <c r="K13" s="5">
        <v>1442</v>
      </c>
      <c r="L13" s="4">
        <v>3393</v>
      </c>
      <c r="M13" s="6">
        <f t="shared" si="4"/>
        <v>1.3529819694868239</v>
      </c>
      <c r="N13" s="4">
        <v>3377</v>
      </c>
      <c r="O13" s="6">
        <f t="shared" si="7"/>
        <v>1.3418862690707352</v>
      </c>
      <c r="P13" s="12">
        <v>1586</v>
      </c>
      <c r="Q13" s="10">
        <v>3347</v>
      </c>
      <c r="R13" s="11">
        <f>+(Q13-P13)/P13</f>
        <v>1.1103404791929381</v>
      </c>
      <c r="S13" s="12">
        <v>1626</v>
      </c>
      <c r="T13" s="10">
        <v>3527</v>
      </c>
      <c r="U13" s="11">
        <f t="shared" si="6"/>
        <v>1.1691266912669127</v>
      </c>
    </row>
    <row r="14" spans="1:21">
      <c r="A14" s="3" t="s">
        <v>9</v>
      </c>
      <c r="B14" s="4">
        <f>+'[1]Ocupación UP'!$BP$42+'[1]Ocupación UP'!$BP$43+'[1]Ocupación UP'!$BQ$43+'[1]Ocupación UP'!$BP$46+'[1]Ocupación UP'!$BP$59</f>
        <v>1197</v>
      </c>
      <c r="C14" s="5">
        <f>+'[2]Ocupación UP'!$DN$41+'[2]Ocupación UP'!$DN$42+'[2]Ocupación UP'!$DO$42+'[2]Ocupación UP'!$DN$45+'[2]Ocupación UP'!$DN$58</f>
        <v>2033</v>
      </c>
      <c r="D14" s="6">
        <f t="shared" si="0"/>
        <v>0.69841269841269837</v>
      </c>
      <c r="E14" s="5">
        <f>+'[3]Ocupación UP'!$BR$41+'[3]Ocupación UP'!$BR$42+'[3]Ocupación UP'!$BS$42+'[3]Ocupación UP'!$BR$45+'[3]Ocupación UP'!$BR$58</f>
        <v>2172</v>
      </c>
      <c r="F14" s="6">
        <f t="shared" si="1"/>
        <v>0.81453634085213034</v>
      </c>
      <c r="G14" s="5">
        <f>+'[1]Ocupación UP'!$BR$42+'[1]Ocupación UP'!$BR$43+'[1]Ocupación UP'!$BR$46+'[1]Ocupación UP'!$BR$59+'[1]Ocupación UP'!$BS$43</f>
        <v>2371</v>
      </c>
      <c r="H14" s="6">
        <f t="shared" si="2"/>
        <v>0.9807852965747702</v>
      </c>
      <c r="I14" s="5">
        <f>+'[4]Ocupación UP'!$BR$42+'[4]Ocupación UP'!$BR$43+'[4]Ocupación UP'!$BS$43+'[4]Ocupación UP'!$BR$46+'[4]Ocupación UP'!$BR$58</f>
        <v>2528</v>
      </c>
      <c r="J14" s="6">
        <f t="shared" si="3"/>
        <v>1.1119465329991647</v>
      </c>
      <c r="K14" s="4">
        <f>+'[1]Ocupación UP'!$BP$42+'[1]Ocupación UP'!$BP$43+'[1]Ocupación UP'!$BQ$43+'[1]Ocupación UP'!$BP$46+'[1]Ocupación UP'!$BP$59</f>
        <v>1197</v>
      </c>
      <c r="L14" s="4">
        <v>2733</v>
      </c>
      <c r="M14" s="6">
        <f t="shared" si="4"/>
        <v>1.2832080200501252</v>
      </c>
      <c r="N14" s="4">
        <v>2971</v>
      </c>
      <c r="O14" s="6">
        <f t="shared" si="7"/>
        <v>1.4820384294068505</v>
      </c>
      <c r="P14" s="10">
        <v>1629</v>
      </c>
      <c r="Q14" s="10">
        <v>3972</v>
      </c>
      <c r="R14" s="11">
        <f t="shared" ref="R14:R20" si="8">+(Q14-P14)/P14</f>
        <v>1.4383057090239411</v>
      </c>
      <c r="S14" s="10">
        <v>1749</v>
      </c>
      <c r="T14" s="10">
        <v>3983</v>
      </c>
      <c r="U14" s="11">
        <f t="shared" si="6"/>
        <v>1.2773013150371642</v>
      </c>
    </row>
    <row r="15" spans="1:21">
      <c r="A15" s="3" t="s">
        <v>10</v>
      </c>
      <c r="B15" s="4">
        <f>+'[1]Ocupación UP'!$BP$7+'[1]Ocupación UP'!$BQ$7+'[1]Ocupación UP'!$BP$22+'[1]Ocupación UP'!$BP$23</f>
        <v>960</v>
      </c>
      <c r="C15" s="5">
        <f>+'[2]Ocupación UP'!$DN$7+'[2]Ocupación UP'!$DO$7+'[2]Ocupación UP'!$DN$22+'[2]Ocupación UP'!$DN$23</f>
        <v>1438</v>
      </c>
      <c r="D15" s="6">
        <f t="shared" si="0"/>
        <v>0.49791666666666667</v>
      </c>
      <c r="E15" s="5">
        <f>+'[3]Ocupación UP'!$BR$7+'[3]Ocupación UP'!$BS$7+'[3]Ocupación UP'!$BR$22+'[3]Ocupación UP'!$BR$23</f>
        <v>1443</v>
      </c>
      <c r="F15" s="6">
        <f t="shared" si="1"/>
        <v>0.50312500000000004</v>
      </c>
      <c r="G15" s="5">
        <f>+'[1]Ocupación UP'!$BR$5+'[1]Ocupación UP'!$BR$20+'[1]Ocupación UP'!$BR$30+'[1]Ocupación UP'!$BR$41</f>
        <v>3529</v>
      </c>
      <c r="H15" s="6">
        <f t="shared" si="2"/>
        <v>2.6760416666666669</v>
      </c>
      <c r="I15" s="5">
        <v>1808</v>
      </c>
      <c r="J15" s="6">
        <f t="shared" si="3"/>
        <v>0.8833333333333333</v>
      </c>
      <c r="K15" s="4">
        <f>+'[1]Ocupación UP'!$BP$7+'[1]Ocupación UP'!$BQ$7+'[1]Ocupación UP'!$BP$22+'[1]Ocupación UP'!$BP$23</f>
        <v>960</v>
      </c>
      <c r="L15" s="4">
        <v>2080</v>
      </c>
      <c r="M15" s="6">
        <f t="shared" si="4"/>
        <v>1.1666666666666667</v>
      </c>
      <c r="N15" s="4">
        <v>1906</v>
      </c>
      <c r="O15" s="6">
        <f t="shared" si="7"/>
        <v>0.98541666666666672</v>
      </c>
      <c r="P15" s="10">
        <v>960</v>
      </c>
      <c r="Q15" s="10">
        <v>1955</v>
      </c>
      <c r="R15" s="11">
        <f t="shared" si="8"/>
        <v>1.0364583333333333</v>
      </c>
      <c r="S15" s="12">
        <v>960</v>
      </c>
      <c r="T15" s="10">
        <v>1978</v>
      </c>
      <c r="U15" s="11">
        <f t="shared" si="6"/>
        <v>1.0604166666666666</v>
      </c>
    </row>
    <row r="16" spans="1:21">
      <c r="A16" s="3" t="s">
        <v>11</v>
      </c>
      <c r="B16" s="4">
        <f>+'[1]Ocupación UP'!$BP$5+'[1]Ocupación UP'!$BP$20+'[1]Ocupación UP'!$BP$30+'[1]Ocupación UP'!$BP$41</f>
        <v>1944</v>
      </c>
      <c r="C16" s="5">
        <f>+'[2]Ocupación UP'!$DN$5+'[2]Ocupación UP'!$DN$20+'[2]Ocupación UP'!$DN$30+'[2]Ocupación UP'!$DN$40</f>
        <v>2740</v>
      </c>
      <c r="D16" s="6">
        <f t="shared" si="0"/>
        <v>0.40946502057613171</v>
      </c>
      <c r="E16" s="5">
        <f>+'[3]Ocupación UP'!$BR$5+'[3]Ocupación UP'!$BR$20+'[3]Ocupación UP'!$BR$30+'[3]Ocupación UP'!$BR$40</f>
        <v>2724</v>
      </c>
      <c r="F16" s="6">
        <f t="shared" si="1"/>
        <v>0.40123456790123457</v>
      </c>
      <c r="G16" s="5">
        <f>+'[1]Ocupación UP'!$BR$5+'[1]Ocupación UP'!$BR$20+'[1]Ocupación UP'!$BR$30+'[3]Ocupación UP'!$BR$40</f>
        <v>3198</v>
      </c>
      <c r="H16" s="6">
        <f t="shared" si="2"/>
        <v>0.64506172839506171</v>
      </c>
      <c r="I16" s="5">
        <f>+'[4]Ocupación UP'!$BR$5+'[4]Ocupación UP'!$BR$20+'[4]Ocupación UP'!$BR$30+'[4]Ocupación UP'!$BR$41</f>
        <v>3765</v>
      </c>
      <c r="J16" s="6">
        <f t="shared" si="3"/>
        <v>0.93672839506172845</v>
      </c>
      <c r="K16" s="4">
        <f>+'[1]Ocupación UP'!$BP$5+'[1]Ocupación UP'!$BP$20+'[1]Ocupación UP'!$BP$30+'[1]Ocupación UP'!$BP$41</f>
        <v>1944</v>
      </c>
      <c r="L16" s="4">
        <v>4114</v>
      </c>
      <c r="M16" s="6">
        <f t="shared" si="4"/>
        <v>1.1162551440329218</v>
      </c>
      <c r="N16" s="4">
        <v>3872</v>
      </c>
      <c r="O16" s="6">
        <f t="shared" si="7"/>
        <v>0.99176954732510292</v>
      </c>
      <c r="P16" s="10">
        <v>1944</v>
      </c>
      <c r="Q16" s="10">
        <v>3981</v>
      </c>
      <c r="R16" s="11">
        <f t="shared" si="8"/>
        <v>1.0478395061728396</v>
      </c>
      <c r="S16" s="10">
        <v>1944</v>
      </c>
      <c r="T16" s="10">
        <v>4247</v>
      </c>
      <c r="U16" s="11">
        <f t="shared" si="6"/>
        <v>1.184670781893004</v>
      </c>
    </row>
    <row r="17" spans="1:21">
      <c r="A17" s="3" t="s">
        <v>12</v>
      </c>
      <c r="B17" s="4">
        <f>+'[1]Ocupación UP'!$BP$9+'[1]Ocupación UP'!$BP$18+'[1]Ocupación UP'!$BP$47+'[1]Ocupación UP'!$BQ$53</f>
        <v>1489</v>
      </c>
      <c r="C17" s="5">
        <f>+'[2]Ocupación UP'!$DN$9+'[2]Ocupación UP'!$DN$18+'[2]Ocupación UP'!$DN$46+'[2]Ocupación UP'!$DO$52</f>
        <v>2034</v>
      </c>
      <c r="D17" s="6">
        <f t="shared" si="0"/>
        <v>0.36601746138347885</v>
      </c>
      <c r="E17" s="5">
        <f>+'[3]Ocupación UP'!$BR$9+'[3]Ocupación UP'!$BR$18+'[3]Ocupación UP'!$BR$46+'[3]Ocupación UP'!$BS$52</f>
        <v>2143</v>
      </c>
      <c r="F17" s="6">
        <f t="shared" si="1"/>
        <v>0.43922095366017461</v>
      </c>
      <c r="G17" s="5">
        <f>+'[1]Ocupación UP'!$BR$9+'[1]Ocupación UP'!$BR$18+'[1]Ocupación UP'!$BR$47+'[1]Ocupación UP'!$BS$53</f>
        <v>2382</v>
      </c>
      <c r="H17" s="6">
        <f t="shared" si="2"/>
        <v>0.59973136333109467</v>
      </c>
      <c r="I17" s="5">
        <f>+'[4]Ocupación UP'!$BR$9+'[4]Ocupación UP'!$BR$18+'[4]Ocupación UP'!$BR$47+'[4]Ocupación UP'!$BS$53</f>
        <v>2742</v>
      </c>
      <c r="J17" s="6">
        <f t="shared" si="3"/>
        <v>0.8415043653458697</v>
      </c>
      <c r="K17" s="4">
        <f>+'[1]Ocupación UP'!$BP$9+'[1]Ocupación UP'!$BP$18+'[1]Ocupación UP'!$BP$47+'[1]Ocupación UP'!$BQ$53</f>
        <v>1489</v>
      </c>
      <c r="L17" s="4">
        <v>2920</v>
      </c>
      <c r="M17" s="6">
        <f t="shared" si="4"/>
        <v>0.96104768300873067</v>
      </c>
      <c r="N17" s="4">
        <v>2630</v>
      </c>
      <c r="O17" s="6">
        <f t="shared" si="7"/>
        <v>0.76628609805238412</v>
      </c>
      <c r="P17" s="10">
        <v>1489</v>
      </c>
      <c r="Q17" s="10">
        <v>2698</v>
      </c>
      <c r="R17" s="11">
        <f t="shared" si="8"/>
        <v>0.81195433176628606</v>
      </c>
      <c r="S17" s="10">
        <v>1489</v>
      </c>
      <c r="T17" s="10">
        <v>2529</v>
      </c>
      <c r="U17" s="11">
        <f t="shared" si="6"/>
        <v>0.69845533915379454</v>
      </c>
    </row>
    <row r="18" spans="1:21">
      <c r="A18" s="3" t="s">
        <v>13</v>
      </c>
      <c r="B18" s="4">
        <f>+'[1]Ocupación UP'!$BP$10+'[1]Ocupación UP'!$BP$17+'[1]Ocupación UP'!$BP$33+'[1]Ocupación UP'!$BP$40+'[1]Ocupación UP'!$BQ$55</f>
        <v>1877</v>
      </c>
      <c r="C18" s="5">
        <f>+'[2]Ocupación UP'!$DN$10+'[2]Ocupación UP'!$DN$17+'[2]Ocupación UP'!$DN$32+'[2]Ocupación UP'!$DN$39+'[2]Ocupación UP'!$DO$54</f>
        <v>2568</v>
      </c>
      <c r="D18" s="6">
        <f t="shared" si="0"/>
        <v>0.36814064997336177</v>
      </c>
      <c r="E18" s="5">
        <f>+'[3]Ocupación UP'!$BR$10+'[3]Ocupación UP'!$BR$17+'[3]Ocupación UP'!$BR$32+'[3]Ocupación UP'!$BR$39+'[3]Ocupación UP'!$BS$54</f>
        <v>2529</v>
      </c>
      <c r="F18" s="6">
        <f t="shared" si="1"/>
        <v>0.34736281299946725</v>
      </c>
      <c r="G18" s="5">
        <f>+'[1]Ocupación UP'!$BR$10+'[1]Ocupación UP'!$BR$17+'[1]Ocupación UP'!$BR$33+'[1]Ocupación UP'!$BR$40+'[1]Ocupación UP'!$BS$55</f>
        <v>3182</v>
      </c>
      <c r="H18" s="6">
        <f t="shared" si="2"/>
        <v>0.69525839104954712</v>
      </c>
      <c r="I18" s="5">
        <f>+'[4]Ocupación UP'!$BR$10+'[4]Ocupación UP'!$BR$17+'[4]Ocupación UP'!$BR$33+'[4]Ocupación UP'!$BR$40+'[4]Ocupación UP'!$BS$55</f>
        <v>3314</v>
      </c>
      <c r="J18" s="6">
        <f t="shared" si="3"/>
        <v>0.76558337773042084</v>
      </c>
      <c r="K18" s="4">
        <f>+'[1]Ocupación UP'!$BP$10+'[1]Ocupación UP'!$BP$17+'[1]Ocupación UP'!$BP$33+'[1]Ocupación UP'!$BP$40+'[1]Ocupación UP'!$BQ$55</f>
        <v>1877</v>
      </c>
      <c r="L18" s="4">
        <v>3401</v>
      </c>
      <c r="M18" s="6">
        <f t="shared" si="4"/>
        <v>0.81193393713372408</v>
      </c>
      <c r="N18" s="4">
        <v>3062</v>
      </c>
      <c r="O18" s="6">
        <f t="shared" si="7"/>
        <v>0.63132658497602556</v>
      </c>
      <c r="P18" s="10">
        <v>1877</v>
      </c>
      <c r="Q18" s="10">
        <v>3969</v>
      </c>
      <c r="R18" s="11">
        <f t="shared" si="8"/>
        <v>1.1145444858817262</v>
      </c>
      <c r="S18" s="10">
        <v>1877</v>
      </c>
      <c r="T18" s="10">
        <v>4315</v>
      </c>
      <c r="U18" s="11">
        <f t="shared" si="6"/>
        <v>1.2988811933937134</v>
      </c>
    </row>
    <row r="19" spans="1:21">
      <c r="A19" s="3" t="s">
        <v>14</v>
      </c>
      <c r="B19" s="4">
        <f>+'[1]Ocupación UP'!$BQ$11+'[1]Ocupación UP'!$BP$12+'[1]Ocupación UP'!$BP$13+'[1]Ocupación UP'!$BP$15+'[1]Ocupación UP'!$BP$21+'[1]Ocupación UP'!$BQ$36+'[1]Ocupación UP'!$BP$37+'[1]Ocupación UP'!$BP$48+'[1]Ocupación UP'!$BQ$48</f>
        <v>2468</v>
      </c>
      <c r="C19" s="5">
        <f>+'[2]Ocupación UP'!$DO$11+'[2]Ocupación UP'!$DN$12+'[2]Ocupación UP'!$DN$13+'[2]Ocupación UP'!$DN$15+'[2]Ocupación UP'!$DN$21+'[2]Ocupación UP'!$DO$35+'[2]Ocupación UP'!$DN$36+'[2]Ocupación UP'!$DN$47+'[2]Ocupación UP'!$DO$47</f>
        <v>3580</v>
      </c>
      <c r="D19" s="6">
        <f t="shared" si="0"/>
        <v>0.45056726094003241</v>
      </c>
      <c r="E19" s="5">
        <f>+'[3]Ocupación UP'!$BS$11+'[3]Ocupación UP'!$BR$12+'[3]Ocupación UP'!$BR$13+'[3]Ocupación UP'!$BR$15+'[3]Ocupación UP'!$BR$21+'[3]Ocupación UP'!$BS$35+'[3]Ocupación UP'!$BR$36+'[3]Ocupación UP'!$BR$47+'[3]Ocupación UP'!$BS$47</f>
        <v>3685</v>
      </c>
      <c r="F19" s="6">
        <f t="shared" si="1"/>
        <v>0.49311183144246351</v>
      </c>
      <c r="G19" s="5">
        <f>+'[1]Ocupación UP'!$BS$11+'[1]Ocupación UP'!$BR$12+'[1]Ocupación UP'!$BR$13+'[1]Ocupación UP'!$BR$15+'[1]Ocupación UP'!$BR$21+'[1]Ocupación UP'!$BS$36+'[1]Ocupación UP'!$BR$37+'[1]Ocupación UP'!$BR$48+'[1]Ocupación UP'!$BS$48</f>
        <v>3812</v>
      </c>
      <c r="H19" s="6">
        <f t="shared" si="2"/>
        <v>0.54457050243111826</v>
      </c>
      <c r="I19" s="5">
        <v>4307</v>
      </c>
      <c r="J19" s="6">
        <f t="shared" si="3"/>
        <v>0.74513776337115067</v>
      </c>
      <c r="K19" s="4">
        <f>+'[1]Ocupación UP'!$BQ$11+'[1]Ocupación UP'!$BP$12+'[1]Ocupación UP'!$BP$13+'[1]Ocupación UP'!$BP$15+'[1]Ocupación UP'!$BP$21+'[1]Ocupación UP'!$BQ$36+'[1]Ocupación UP'!$BP$37+'[1]Ocupación UP'!$BP$48+'[1]Ocupación UP'!$BQ$48</f>
        <v>2468</v>
      </c>
      <c r="L19" s="4">
        <v>4352</v>
      </c>
      <c r="M19" s="6">
        <f t="shared" si="4"/>
        <v>0.76337115072933548</v>
      </c>
      <c r="N19" s="4">
        <v>4310</v>
      </c>
      <c r="O19" s="6">
        <f t="shared" si="7"/>
        <v>0.74635332252836306</v>
      </c>
      <c r="P19" s="10">
        <v>2468</v>
      </c>
      <c r="Q19" s="10">
        <v>4371</v>
      </c>
      <c r="R19" s="11">
        <f t="shared" si="8"/>
        <v>0.77106969205834686</v>
      </c>
      <c r="S19" s="10">
        <v>2468</v>
      </c>
      <c r="T19" s="10">
        <v>4653</v>
      </c>
      <c r="U19" s="11">
        <f t="shared" si="6"/>
        <v>0.88533225283630468</v>
      </c>
    </row>
    <row r="20" spans="1:21">
      <c r="A20" s="3" t="s">
        <v>15</v>
      </c>
      <c r="B20" s="4">
        <f>+'[1]Ocupación UP'!$BP$24+'[1]Ocupación UP'!$BP$44</f>
        <v>1116</v>
      </c>
      <c r="C20" s="5">
        <f>+'[2]Ocupación UP'!$DN$24+'[2]Ocupación UP'!$DN$43</f>
        <v>1755</v>
      </c>
      <c r="D20" s="6">
        <f t="shared" si="0"/>
        <v>0.57258064516129037</v>
      </c>
      <c r="E20" s="5">
        <f>+'[3]Ocupación UP'!$BR$24+'[3]Ocupación UP'!$BR$43</f>
        <v>1849</v>
      </c>
      <c r="F20" s="6">
        <f t="shared" si="1"/>
        <v>0.65681003584229392</v>
      </c>
      <c r="G20" s="5">
        <f>+'[1]Ocupación UP'!$BR$24+'[1]Ocupación UP'!$BR$44</f>
        <v>2085</v>
      </c>
      <c r="H20" s="6">
        <f t="shared" si="2"/>
        <v>0.86827956989247312</v>
      </c>
      <c r="I20" s="5">
        <f>+'[4]Ocupación UP'!$BR$24+'[4]Ocupación UP'!$BR$44</f>
        <v>2301</v>
      </c>
      <c r="J20" s="6">
        <f t="shared" si="3"/>
        <v>1.0618279569892473</v>
      </c>
      <c r="K20" s="5">
        <v>1692</v>
      </c>
      <c r="L20" s="4">
        <v>2471</v>
      </c>
      <c r="M20" s="6">
        <f t="shared" si="4"/>
        <v>0.46040189125295511</v>
      </c>
      <c r="N20" s="4">
        <v>1750</v>
      </c>
      <c r="O20" s="6">
        <f t="shared" si="7"/>
        <v>3.4278959810874705E-2</v>
      </c>
      <c r="P20" s="10">
        <v>1692</v>
      </c>
      <c r="Q20" s="10">
        <v>1665</v>
      </c>
      <c r="R20" s="11">
        <f t="shared" si="8"/>
        <v>-1.5957446808510637E-2</v>
      </c>
      <c r="S20" s="10">
        <v>1812</v>
      </c>
      <c r="T20" s="10">
        <v>1982</v>
      </c>
      <c r="U20" s="11">
        <f t="shared" si="6"/>
        <v>9.3818984547461362E-2</v>
      </c>
    </row>
    <row r="21" spans="1:21">
      <c r="A21" s="9" t="s">
        <v>16</v>
      </c>
      <c r="B21" s="7"/>
      <c r="C21" s="7"/>
      <c r="D21" s="7"/>
      <c r="E21" s="8"/>
      <c r="F21" s="7"/>
      <c r="G21" s="7"/>
      <c r="H21" s="7"/>
      <c r="I21" s="7"/>
      <c r="J21" s="7"/>
      <c r="K21" s="8"/>
      <c r="L21" s="7"/>
      <c r="M21" s="7"/>
      <c r="N21" s="7"/>
      <c r="O21" s="7"/>
    </row>
    <row r="22" spans="1:21">
      <c r="A22" s="9" t="s">
        <v>17</v>
      </c>
    </row>
  </sheetData>
  <mergeCells count="10">
    <mergeCell ref="S7:U7"/>
    <mergeCell ref="A6:U6"/>
    <mergeCell ref="P7:R7"/>
    <mergeCell ref="N7:O7"/>
    <mergeCell ref="A7:B7"/>
    <mergeCell ref="C7:D7"/>
    <mergeCell ref="E7:F7"/>
    <mergeCell ref="G7:H7"/>
    <mergeCell ref="I7:J7"/>
    <mergeCell ref="K7:M7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pai</cp:lastModifiedBy>
  <dcterms:created xsi:type="dcterms:W3CDTF">2021-09-24T12:56:47Z</dcterms:created>
  <dcterms:modified xsi:type="dcterms:W3CDTF">2023-03-09T15:27:00Z</dcterms:modified>
</cp:coreProperties>
</file>